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<sst xmlns="http://schemas.openxmlformats.org/spreadsheetml/2006/main" count="48" uniqueCount="47">
  <si>
    <t>FOLIO</t>
  </si>
  <si>
    <t>ID_ITEM</t>
  </si>
  <si>
    <t>NOMBRE</t>
  </si>
  <si>
    <t>NOMBRE_IMPRESION</t>
  </si>
  <si>
    <t>PACIENTE</t>
  </si>
  <si>
    <t>FECHA_NACIMIENTO</t>
  </si>
  <si>
    <t>SEXO</t>
  </si>
  <si>
    <t>CELULAR</t>
  </si>
  <si>
    <t>E-MAIL</t>
  </si>
  <si>
    <t>NACIONALIDAD</t>
  </si>
  <si>
    <t>COLONIA</t>
  </si>
  <si>
    <t>MUNICIPIO</t>
  </si>
  <si>
    <t>ESTADO</t>
  </si>
  <si>
    <t>CP</t>
  </si>
  <si>
    <t>DOCTOR</t>
  </si>
  <si>
    <t xml:space="preserve">EMPRESAS </t>
  </si>
  <si>
    <t>FECHA_SOLICITUD</t>
  </si>
  <si>
    <t>PRECIO_ORIGINAL</t>
  </si>
  <si>
    <t>DESCUENTO_%</t>
  </si>
  <si>
    <t>DESCUENTO_CANTIDAD</t>
  </si>
  <si>
    <t>PRECIO</t>
  </si>
  <si>
    <t>IMPORTE DE PROCEDENCIA</t>
  </si>
  <si>
    <t>ID PAQUETE</t>
  </si>
  <si>
    <t>PROMOCION</t>
  </si>
  <si>
    <t>VENTA ASOCIADA</t>
  </si>
  <si>
    <t>TOTAL_PAGADO</t>
  </si>
  <si>
    <t>INICIO_FOLIO</t>
  </si>
  <si>
    <t>SUCURSAL</t>
  </si>
  <si>
    <t>CLASIFICACIÓN</t>
  </si>
  <si>
    <t>LINEA DE NEGOCIO</t>
  </si>
  <si>
    <t>FOLIO DE COBRO</t>
  </si>
  <si>
    <t>FECHA DE FACTURA</t>
  </si>
  <si>
    <t xml:space="preserve">FOLIO DE CONTABILIDAD </t>
  </si>
  <si>
    <t>FECHA DE COBRO</t>
  </si>
  <si>
    <t>CLASIFICACIÓN EMPRESAS</t>
  </si>
  <si>
    <t>EDAD</t>
  </si>
  <si>
    <t>CLASIFICACION_EDAD</t>
  </si>
  <si>
    <t>CANALES DE COMUNICACIÓN</t>
  </si>
  <si>
    <t>BH</t>
  </si>
  <si>
    <t>Biometría Hemática</t>
  </si>
  <si>
    <t>VALENZUELA RIQUER CARLOS</t>
  </si>
  <si>
    <t>Masculino</t>
  </si>
  <si>
    <t>MEX</t>
  </si>
  <si>
    <t>Santa Isabel</t>
  </si>
  <si>
    <t>Carmen</t>
  </si>
  <si>
    <t>Campeche</t>
  </si>
  <si>
    <t>IME3314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</si>
</sst>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mmm&quot;/&quot;yyyy"/>
    <numFmt numFmtId="166" formatCode="_-&quot;$&quot;* #,##0.00_-;_-&quot;$&quot;* \-#,##0.00_-;_-&quot;$&quot;* &quot;-&quot;??_-;_-@"/>
    <numFmt numFmtId="167" formatCode="&quot;$&quot;#,##0.00"/>
    <numFmt numFmtId="168" formatCode="d/m/yyyy"/>
    <numFmt numFmtId="169" formatCode="dd/mm/yyyy h:mm"/>
  </numFmts>
  <fonts count="8">
    <font>
      <sz val="10.0"/>
      <color rgb="FF000000"/>
      <name val="Arial"/>
      <scheme val="minor"/>
    </font>
    <font>
      <b/>
      <color rgb="FFFFFFFF"/>
      <name val="Jura"/>
    </font>
    <font>
      <b/>
      <sz val="11.0"/>
      <color rgb="FFFFFFFF"/>
      <name val="Jura"/>
    </font>
    <font>
      <sz val="11.0"/>
      <color rgb="FF000000"/>
      <name val="Calibri"/>
    </font>
    <font>
      <color theme="1"/>
      <name val="Georgia"/>
    </font>
    <font>
      <color theme="1"/>
      <name val="Arial"/>
    </font>
    <font>
      <color rgb="FF000000"/>
      <name val="Georgia"/>
    </font>
    <font>
      <sz val="9.0"/>
      <color rgb="FF000000"/>
      <name val="Google Sans Mono"/>
    </font>
  </fonts>
  <fills count="4">
    <fill>
      <patternFill patternType="none"/>
    </fill>
    <fill>
      <patternFill patternType="lightGray"/>
    </fill>
    <fill>
      <patternFill patternType="solid">
        <fgColor rgb="FFF46524"/>
        <bgColor rgb="FFF46524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wrapText="1"/>
    </xf>
    <xf borderId="0" fillId="2" fontId="1" numFmtId="164" xfId="0" applyAlignment="1" applyFont="1" applyNumberFormat="1">
      <alignment horizontal="center" shrinkToFit="0" wrapText="1"/>
    </xf>
    <xf borderId="0" fillId="2" fontId="2" numFmtId="165" xfId="0" applyAlignment="1" applyFont="1" applyNumberFormat="1">
      <alignment horizontal="center" vertical="bottom"/>
    </xf>
    <xf borderId="0" fillId="2" fontId="1" numFmtId="166" xfId="0" applyAlignment="1" applyFont="1" applyNumberFormat="1">
      <alignment horizontal="center" shrinkToFit="0" wrapText="1"/>
    </xf>
    <xf borderId="0" fillId="2" fontId="1" numFmtId="10" xfId="0" applyAlignment="1" applyFont="1" applyNumberFormat="1">
      <alignment horizontal="center" shrinkToFit="0" wrapText="1"/>
    </xf>
    <xf borderId="0" fillId="2" fontId="2" numFmtId="167" xfId="0" applyAlignment="1" applyFont="1" applyNumberFormat="1">
      <alignment horizontal="center" vertical="bottom"/>
    </xf>
    <xf borderId="0" fillId="2" fontId="2" numFmtId="167" xfId="0" applyAlignment="1" applyFont="1" applyNumberFormat="1">
      <alignment horizontal="center" vertical="bottom"/>
    </xf>
    <xf borderId="0" fillId="3" fontId="3" numFmtId="0" xfId="0" applyAlignment="1" applyFill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3" fontId="3" numFmtId="0" xfId="0" applyAlignment="1" applyFont="1">
      <alignment vertical="bottom"/>
    </xf>
    <xf borderId="0" fillId="3" fontId="3" numFmtId="168" xfId="0" applyAlignment="1" applyFont="1" applyNumberFormat="1">
      <alignment horizontal="right" vertical="bottom"/>
    </xf>
    <xf borderId="0" fillId="3" fontId="3" numFmtId="11" xfId="0" applyAlignment="1" applyFont="1" applyNumberFormat="1">
      <alignment horizontal="right" vertical="bottom"/>
    </xf>
    <xf borderId="0" fillId="3" fontId="4" numFmtId="0" xfId="0" applyAlignment="1" applyFont="1">
      <alignment vertical="bottom"/>
    </xf>
    <xf borderId="0" fillId="3" fontId="5" numFmtId="165" xfId="0" applyAlignment="1" applyFont="1" applyNumberFormat="1">
      <alignment horizontal="right" vertical="bottom"/>
    </xf>
    <xf borderId="0" fillId="3" fontId="3" numFmtId="167" xfId="0" applyAlignment="1" applyFont="1" applyNumberFormat="1">
      <alignment horizontal="right" vertical="bottom"/>
    </xf>
    <xf borderId="0" fillId="3" fontId="3" numFmtId="10" xfId="0" applyAlignment="1" applyFont="1" applyNumberFormat="1">
      <alignment horizontal="right" vertical="bottom"/>
    </xf>
    <xf borderId="0" fillId="3" fontId="4" numFmtId="167" xfId="0" applyAlignment="1" applyFont="1" applyNumberFormat="1">
      <alignment vertical="bottom"/>
    </xf>
    <xf borderId="0" fillId="3" fontId="6" numFmtId="0" xfId="0" applyAlignment="1" applyFont="1">
      <alignment horizontal="center" shrinkToFit="0" vertical="bottom" wrapText="1"/>
    </xf>
    <xf borderId="0" fillId="3" fontId="4" numFmtId="0" xfId="0" applyAlignment="1" applyFont="1">
      <alignment horizontal="center" shrinkToFit="0" vertical="bottom" wrapText="1"/>
    </xf>
    <xf borderId="0" fillId="3" fontId="7" numFmtId="0" xfId="0" applyAlignment="1" applyFont="1">
      <alignment horizontal="right" vertical="bottom"/>
    </xf>
    <xf borderId="0" fillId="3" fontId="4" numFmtId="169" xfId="0" applyAlignment="1" applyFont="1" applyNumberFormat="1">
      <alignment vertical="bottom"/>
    </xf>
    <xf borderId="0" fillId="3" fontId="7" numFmtId="1" xfId="0" applyAlignment="1" applyFont="1" applyNumberFormat="1">
      <alignment horizontal="right" vertical="bottom"/>
    </xf>
    <xf borderId="0" fillId="3" fontId="7" numFmtId="0" xfId="0" applyAlignment="1" applyFont="1">
      <alignment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46524"/>
          <bgColor rgb="FFF4652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FE6DD"/>
          <bgColor rgb="FFFFE6DD"/>
        </patternFill>
      </fill>
      <border/>
    </dxf>
  </dxfs>
  <tableStyles count="1">
    <tableStyle count="3" pivot="0" name="Hoja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AL2" displayName="Table_1" name="Table_1" id="1">
  <tableColumns count="38">
    <tableColumn name="FOLIO" id="1"/>
    <tableColumn name="ID_ITEM" id="2"/>
    <tableColumn name="NOMBRE" id="3"/>
    <tableColumn name="NOMBRE_IMPRESION" id="4"/>
    <tableColumn name="PACIENTE" id="5"/>
    <tableColumn name="FECHA_NACIMIENTO" id="6"/>
    <tableColumn name="SEXO" id="7"/>
    <tableColumn name="CELULAR" id="8"/>
    <tableColumn name="E-MAIL" id="9"/>
    <tableColumn name="NACIONALIDAD" id="10"/>
    <tableColumn name="COLONIA" id="11"/>
    <tableColumn name="MUNICIPIO" id="12"/>
    <tableColumn name="ESTADO" id="13"/>
    <tableColumn name="CP" id="14"/>
    <tableColumn name="DOCTOR" id="15"/>
    <tableColumn name="EMPRESAS " id="16"/>
    <tableColumn name="FECHA_SOLICITUD" id="17"/>
    <tableColumn name="PRECIO_ORIGINAL" id="18"/>
    <tableColumn name="DESCUENTO_%" id="19"/>
    <tableColumn name="DESCUENTO_CANTIDAD" id="20"/>
    <tableColumn name="PRECIO" id="21"/>
    <tableColumn name="IMPORTE DE PROCEDENCIA" id="22"/>
    <tableColumn name="ID PAQUETE" id="23"/>
    <tableColumn name="PROMOCION" id="24"/>
    <tableColumn name="VENTA ASOCIADA" id="25"/>
    <tableColumn name="TOTAL_PAGADO" id="26"/>
    <tableColumn name="INICIO_FOLIO" id="27"/>
    <tableColumn name="SUCURSAL" id="28"/>
    <tableColumn name="CLASIFICACIÓN" id="29"/>
    <tableColumn name="LINEA DE NEGOCIO" id="30"/>
    <tableColumn name="FOLIO DE COBRO" id="31"/>
    <tableColumn name="FECHA DE FACTURA" id="32"/>
    <tableColumn name="FOLIO DE CONTABILIDAD " id="33"/>
    <tableColumn name="FECHA DE COBRO" id="34"/>
    <tableColumn name="CLASIFICACIÓN EMPRESAS" id="35"/>
    <tableColumn name="EDAD" id="36"/>
    <tableColumn name="CLASIFICACION_EDAD" id="37"/>
    <tableColumn name="CANALES DE COMUNICACIÓN" id="38"/>
  </tableColumns>
  <tableStyleInfo name="Hoja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4" t="s">
        <v>17</v>
      </c>
      <c r="S1" s="5" t="s">
        <v>18</v>
      </c>
      <c r="T1" s="1" t="s">
        <v>19</v>
      </c>
      <c r="U1" s="1" t="s">
        <v>20</v>
      </c>
      <c r="V1" s="6" t="s">
        <v>21</v>
      </c>
      <c r="W1" s="7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</row>
    <row r="2">
      <c r="A2" s="8">
        <v>4.24002001E8</v>
      </c>
      <c r="B2" s="9" t="s">
        <v>38</v>
      </c>
      <c r="C2" s="10" t="s">
        <v>39</v>
      </c>
      <c r="D2" s="10" t="s">
        <v>39</v>
      </c>
      <c r="E2" s="10" t="s">
        <v>40</v>
      </c>
      <c r="F2" s="11">
        <v>29464.0</v>
      </c>
      <c r="G2" s="10" t="s">
        <v>41</v>
      </c>
      <c r="H2" s="12">
        <v>9.381058503E9</v>
      </c>
      <c r="I2" s="13"/>
      <c r="J2" s="10" t="s">
        <v>42</v>
      </c>
      <c r="K2" s="10" t="s">
        <v>43</v>
      </c>
      <c r="L2" s="10" t="s">
        <v>44</v>
      </c>
      <c r="M2" s="10" t="s">
        <v>45</v>
      </c>
      <c r="N2" s="8">
        <v>24157.0</v>
      </c>
      <c r="O2" s="13"/>
      <c r="P2" s="13"/>
      <c r="Q2" s="14">
        <v>45293.311111111114</v>
      </c>
      <c r="R2" s="15">
        <v>160.0</v>
      </c>
      <c r="S2" s="16">
        <v>0.0</v>
      </c>
      <c r="T2" s="15">
        <v>0.0</v>
      </c>
      <c r="U2" s="15">
        <v>160.0</v>
      </c>
      <c r="V2" s="13"/>
      <c r="W2" s="13"/>
      <c r="X2" s="17" t="str">
        <f>IFERROR(VLOOKUP(W2,PROMOCIONES!A:C,3,0))</f>
        <v/>
      </c>
      <c r="Y2" s="13" t="str">
        <f>IFERROR(VLOOKUP(W2,PROMOCIONES!B:C,2,0))</f>
        <v/>
      </c>
      <c r="Z2" s="8">
        <v>1.0</v>
      </c>
      <c r="AA2" s="18" t="str">
        <f>LEFT(A2)</f>
        <v>4</v>
      </c>
      <c r="AB2" s="19" t="str">
        <f>IF(AA2= "1", "PLAYA NORTE", IF(AA2 = "2","PLAYA NORTE", IF(AA2 = "5","ISLA AGUADA", IF(AA2 = "6","UNIDAD MOVIL",IF(AA2 = "3", "CHECHEN",IF(AA2 = "4", "SANTA ISABEL","NA"))))))</f>
        <v>SANTA ISABEL</v>
      </c>
      <c r="AC2" s="19" t="str">
        <f>IFERROR(VLOOKUP(B2,LISTA!A:B,2,0),"ANALISIS CLINICOS")</f>
        <v>ANALISIS CLINICOS</v>
      </c>
      <c r="AD2" s="19" t="str">
        <f>VLOOKUP(B2,'LINEAS DE NEGOCIOS'!A:C,3,0)</f>
        <v>#REF!</v>
      </c>
      <c r="AE2" s="20" t="str">
        <f>VLOOKUP(A2,cobranza!$1:$5568,3,FALSE)</f>
        <v>#REF!</v>
      </c>
      <c r="AF2" s="21" t="str">
        <f>VLOOKUP(A2,cobranza!$1:$5568,5,FALSE)</f>
        <v>#REF!</v>
      </c>
      <c r="AG2" s="19" t="s">
        <v>46</v>
      </c>
      <c r="AH2" s="13" t="str">
        <f>VLOOKUP(A2,cobranza!$1:$5568,6,FALSE)</f>
        <v>#REF!</v>
      </c>
      <c r="AI2" s="19" t="str">
        <f>IFERROR(VLOOKUP(P2,#REF!,2,0),"PARTICULAR")</f>
        <v>PARTICULAR</v>
      </c>
      <c r="AJ2" s="22">
        <f>(IFERROR(INT(YEARFRAC(F2,TODAY()))))</f>
        <v>44</v>
      </c>
      <c r="AK2" s="23" t="str">
        <f>VLOOKUP(A2,'Hoja 62'!$1:$10747,36,FALSE)</f>
        <v>#REF!</v>
      </c>
      <c r="AL2" s="13"/>
    </row>
  </sheetData>
  <drawing r:id="rId1"/>
  <tableParts count="1">
    <tablePart r:id="rId3"/>
  </tableParts>
</worksheet>
</file>